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6795" activeTab="0"/>
  </bookViews>
  <sheets>
    <sheet name="Sheet1" sheetId="1" r:id="rId1"/>
  </sheets>
  <definedNames>
    <definedName name="_xlnm.Print_Area" localSheetId="0">'Sheet1'!$A$1:$H$209</definedName>
  </definedNames>
  <calcPr fullCalcOnLoad="1"/>
</workbook>
</file>

<file path=xl/sharedStrings.xml><?xml version="1.0" encoding="utf-8"?>
<sst xmlns="http://schemas.openxmlformats.org/spreadsheetml/2006/main" count="162" uniqueCount="119">
  <si>
    <t>JOHN MASTER INDUSTRIES BERHAD - CO . NO. 114842-H</t>
  </si>
  <si>
    <t>QUARTERLY REPORT</t>
  </si>
  <si>
    <t>The figures have not been audited.</t>
  </si>
  <si>
    <t>CURRENT YEAR</t>
  </si>
  <si>
    <t>PRECEDING YEAR</t>
  </si>
  <si>
    <t>QUARTER</t>
  </si>
  <si>
    <t>CORRESPONDING</t>
  </si>
  <si>
    <t>TO DATE</t>
  </si>
  <si>
    <t xml:space="preserve"> ENDED</t>
  </si>
  <si>
    <t>RM'000</t>
  </si>
  <si>
    <t>Revenue</t>
  </si>
  <si>
    <t>N/A</t>
  </si>
  <si>
    <t>Operating Expenses</t>
  </si>
  <si>
    <t>Profit from operations</t>
  </si>
  <si>
    <t>Finance Costs</t>
  </si>
  <si>
    <t>Investing Results :</t>
  </si>
  <si>
    <t>Taxation</t>
  </si>
  <si>
    <t>Minority interest</t>
  </si>
  <si>
    <t>AS AT</t>
  </si>
  <si>
    <t>FINANCIAL</t>
  </si>
  <si>
    <t>Property, Plant and Equipment</t>
  </si>
  <si>
    <t>Intangible Assets</t>
  </si>
  <si>
    <t>Land &amp; Development Expenditure</t>
  </si>
  <si>
    <t>Current Assets</t>
  </si>
  <si>
    <t>Cash &amp; short term deposits</t>
  </si>
  <si>
    <t>Current Liabilities</t>
  </si>
  <si>
    <t>Short Term Borrowings</t>
  </si>
  <si>
    <t>Shareholder's Funds</t>
  </si>
  <si>
    <t>Share Capital</t>
  </si>
  <si>
    <t>Reserves</t>
  </si>
  <si>
    <t>Share premium</t>
  </si>
  <si>
    <t>Minority Interests</t>
  </si>
  <si>
    <t>Long Term Borrowings</t>
  </si>
  <si>
    <t>Other Long Term Liabilities</t>
  </si>
  <si>
    <t>Non-cash items</t>
  </si>
  <si>
    <t>Interest income</t>
  </si>
  <si>
    <t>CONDENSED CONSOLIDATED STATEMENTS OF CHANGES IN EQUITY</t>
  </si>
  <si>
    <t>Unappropriated</t>
  </si>
  <si>
    <t>Total</t>
  </si>
  <si>
    <t>Profits</t>
  </si>
  <si>
    <t>RM '000</t>
  </si>
  <si>
    <t>Net tangible assets per share (RM)</t>
  </si>
  <si>
    <t>AS AT PRECEDING</t>
  </si>
  <si>
    <t>Changes in working capital</t>
  </si>
  <si>
    <t>Cash used in operations</t>
  </si>
  <si>
    <t>INVESTING ACTIVITIES</t>
  </si>
  <si>
    <t>Net cash generated from investing activities</t>
  </si>
  <si>
    <t>FINANCING ACTIVITIES</t>
  </si>
  <si>
    <t>Net increase in cash and cash equivalents</t>
  </si>
  <si>
    <t>Cash and cash equivalents at beginning of the period</t>
  </si>
  <si>
    <t>Cash and cash equivalents at end of the period</t>
  </si>
  <si>
    <t>Note :</t>
  </si>
  <si>
    <t>OPERATING ACTIVITIES</t>
  </si>
  <si>
    <t>Net cash used in financing activities</t>
  </si>
  <si>
    <t>UNAUDITED</t>
  </si>
  <si>
    <t>AUDITED</t>
  </si>
  <si>
    <t>&lt; ------------ Non distributable ----------- &gt;</t>
  </si>
  <si>
    <t>Interest paid</t>
  </si>
  <si>
    <t>Tax paid</t>
  </si>
  <si>
    <t>Non-operating items - interest expenses</t>
  </si>
  <si>
    <t xml:space="preserve">                                     - interest income</t>
  </si>
  <si>
    <t>Land &amp; development expenditure</t>
  </si>
  <si>
    <t>CONDENSED CONSOLIDATED BALANCE SHEET</t>
  </si>
  <si>
    <t>(Unaudited)</t>
  </si>
  <si>
    <t>This statement should be read in conjunction with the notes to this report and the Company's Annual Report</t>
  </si>
  <si>
    <t>Receivables</t>
  </si>
  <si>
    <t>Payables</t>
  </si>
  <si>
    <t>(      ) Denotes cash outflow</t>
  </si>
  <si>
    <t xml:space="preserve">             INDIVIDUAL QUARTER</t>
  </si>
  <si>
    <t xml:space="preserve">            CUMULATIVE QUARTER</t>
  </si>
  <si>
    <t>Amount due to associated company</t>
  </si>
  <si>
    <t>Bonus issue during the year</t>
  </si>
  <si>
    <t xml:space="preserve">Share issue expenses </t>
  </si>
  <si>
    <t>YEAR ENDED</t>
  </si>
  <si>
    <t>Profit before tax before minority interest</t>
  </si>
  <si>
    <t>&lt; --- Distributable ---- &gt;</t>
  </si>
  <si>
    <t>- share of profit/(loss)  in associate co</t>
  </si>
  <si>
    <t>Hire Purchase  financing (Net)</t>
  </si>
  <si>
    <t>for the year ended 31st March 2003</t>
  </si>
  <si>
    <t>31/03/2003</t>
  </si>
  <si>
    <t>Balance at 1/4/03</t>
  </si>
  <si>
    <t xml:space="preserve">                                         - Diluted</t>
  </si>
  <si>
    <t xml:space="preserve"> - gain on disposal of subsidiary</t>
  </si>
  <si>
    <t xml:space="preserve">Other Operating expenses                                   </t>
  </si>
  <si>
    <t>Other Operating Income                                   (note 1)</t>
  </si>
  <si>
    <t>Note 1 :</t>
  </si>
  <si>
    <t>There is a reclasification of account from gain on disposal of subsidiaries to other operating income  in</t>
  </si>
  <si>
    <t>the corresponding period last year.</t>
  </si>
  <si>
    <t>Profit for the year</t>
  </si>
  <si>
    <t>Balance at 31/3/04</t>
  </si>
  <si>
    <t>Balance at 1/4/02</t>
  </si>
  <si>
    <t>Balance at 31/3/03</t>
  </si>
  <si>
    <t>31/3/2004</t>
  </si>
  <si>
    <t>31/3/2003</t>
  </si>
  <si>
    <t>Tax recoverable</t>
  </si>
  <si>
    <t>Amount due from a joint venture partner</t>
  </si>
  <si>
    <t>CONDENSED CONSOLIDATED CASH FLOW STATEMENTS FOR THE PERIOD ENDED 31/3/2004</t>
  </si>
  <si>
    <t>FOR THE PERIOD ENDED 31ST MARCH 2004</t>
  </si>
  <si>
    <t>Goodwill on Consolidation (note 1)</t>
  </si>
  <si>
    <t>Note 1 : change in comparative figure</t>
  </si>
  <si>
    <t>Balance as at 31/3/2003 as previously reported</t>
  </si>
  <si>
    <t>Prior year adjustment due to the adoption of MASB 25</t>
  </si>
  <si>
    <t>Balance as at 31/3/2003 as currently reported</t>
  </si>
  <si>
    <t>Associated Companies</t>
  </si>
  <si>
    <t>Inventories</t>
  </si>
  <si>
    <t xml:space="preserve">Net Current Assets </t>
  </si>
  <si>
    <t>Net cash generated from/(used) in operating activities</t>
  </si>
  <si>
    <t>Capital expenditure</t>
  </si>
  <si>
    <t>Proceed from disposal of subsidiary</t>
  </si>
  <si>
    <t>Proceed from disposal of associated company</t>
  </si>
  <si>
    <t>Repayment of loan by joint venture partner</t>
  </si>
  <si>
    <t>Loss for the year</t>
  </si>
  <si>
    <t>(Audited)</t>
  </si>
  <si>
    <t>Condensed consolidated income statements for the year ended 31st March 2004</t>
  </si>
  <si>
    <t xml:space="preserve">(Loss)/earning  per share - Basic    (sen)      </t>
  </si>
  <si>
    <t>Net (loss)/profit for the year</t>
  </si>
  <si>
    <t>(Loss)/profit after tax</t>
  </si>
  <si>
    <t>(Loss)/profit before taxation</t>
  </si>
  <si>
    <t>Repayment of bank borrowings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</si>
</sst>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_);_(* \(#,##0.0\);_(* &quot;-&quot;??_);_(@_)"/>
    <numFmt numFmtId="170" formatCode="_(* #,##0.000_);_(* \(#,##0.000\);_(* &quot;-&quot;???_);_(@_)"/>
  </numFmts>
  <fonts count="8"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Arial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1" fillId="0" borderId="0" xfId="15" applyNumberFormat="1" applyFont="1" applyAlignment="1">
      <alignment/>
    </xf>
    <xf numFmtId="164" fontId="1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center"/>
    </xf>
    <xf numFmtId="164" fontId="4" fillId="0" borderId="2" xfId="15" applyNumberFormat="1" applyFont="1" applyBorder="1" applyAlignment="1">
      <alignment horizontal="center"/>
    </xf>
    <xf numFmtId="164" fontId="5" fillId="0" borderId="3" xfId="15" applyNumberFormat="1" applyFont="1" applyBorder="1" applyAlignment="1">
      <alignment/>
    </xf>
    <xf numFmtId="164" fontId="5" fillId="0" borderId="2" xfId="15" applyNumberFormat="1" applyFont="1" applyBorder="1" applyAlignment="1">
      <alignment/>
    </xf>
    <xf numFmtId="164" fontId="5" fillId="0" borderId="4" xfId="15" applyNumberFormat="1" applyFont="1" applyBorder="1" applyAlignment="1">
      <alignment/>
    </xf>
    <xf numFmtId="43" fontId="5" fillId="0" borderId="2" xfId="15" applyNumberFormat="1" applyFont="1" applyBorder="1" applyAlignment="1">
      <alignment/>
    </xf>
    <xf numFmtId="164" fontId="5" fillId="0" borderId="2" xfId="15" applyNumberFormat="1" applyFont="1" applyBorder="1" applyAlignment="1">
      <alignment horizontal="right"/>
    </xf>
    <xf numFmtId="164" fontId="5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"/>
    </xf>
    <xf numFmtId="164" fontId="5" fillId="0" borderId="5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4" fontId="5" fillId="0" borderId="0" xfId="15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5" fillId="0" borderId="7" xfId="15" applyNumberFormat="1" applyFont="1" applyBorder="1" applyAlignment="1">
      <alignment/>
    </xf>
    <xf numFmtId="164" fontId="1" fillId="0" borderId="8" xfId="15" applyNumberFormat="1" applyFont="1" applyBorder="1" applyAlignment="1">
      <alignment/>
    </xf>
    <xf numFmtId="164" fontId="2" fillId="0" borderId="7" xfId="15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164" fontId="1" fillId="0" borderId="10" xfId="15" applyNumberFormat="1" applyFont="1" applyBorder="1" applyAlignment="1">
      <alignment/>
    </xf>
    <xf numFmtId="164" fontId="1" fillId="0" borderId="11" xfId="15" applyNumberFormat="1" applyFont="1" applyBorder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0" xfId="15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0" xfId="15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4" fontId="5" fillId="0" borderId="14" xfId="15" applyNumberFormat="1" applyFont="1" applyBorder="1" applyAlignment="1">
      <alignment/>
    </xf>
    <xf numFmtId="0" fontId="5" fillId="0" borderId="0" xfId="0" applyFont="1" applyAlignment="1" quotePrefix="1">
      <alignment/>
    </xf>
    <xf numFmtId="0" fontId="5" fillId="0" borderId="12" xfId="0" applyFont="1" applyBorder="1" applyAlignment="1">
      <alignment/>
    </xf>
    <xf numFmtId="164" fontId="5" fillId="0" borderId="15" xfId="15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164" fontId="5" fillId="0" borderId="12" xfId="15" applyNumberFormat="1" applyFont="1" applyBorder="1" applyAlignment="1" quotePrefix="1">
      <alignment/>
    </xf>
    <xf numFmtId="0" fontId="5" fillId="0" borderId="12" xfId="0" applyFont="1" applyBorder="1" applyAlignment="1" quotePrefix="1">
      <alignment/>
    </xf>
    <xf numFmtId="0" fontId="5" fillId="0" borderId="13" xfId="0" applyFont="1" applyBorder="1" applyAlignment="1" quotePrefix="1">
      <alignment/>
    </xf>
    <xf numFmtId="0" fontId="7" fillId="0" borderId="0" xfId="0" applyFont="1" applyBorder="1" applyAlignment="1">
      <alignment/>
    </xf>
    <xf numFmtId="0" fontId="5" fillId="0" borderId="16" xfId="0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4" fillId="0" borderId="2" xfId="15" applyNumberFormat="1" applyFont="1" applyBorder="1" applyAlignment="1" quotePrefix="1">
      <alignment horizontal="center"/>
    </xf>
    <xf numFmtId="165" fontId="1" fillId="0" borderId="17" xfId="15" applyNumberFormat="1" applyFont="1" applyBorder="1" applyAlignment="1">
      <alignment/>
    </xf>
    <xf numFmtId="164" fontId="3" fillId="0" borderId="2" xfId="15" applyNumberFormat="1" applyFont="1" applyBorder="1" applyAlignment="1">
      <alignment horizontal="center"/>
    </xf>
    <xf numFmtId="164" fontId="6" fillId="0" borderId="0" xfId="15" applyNumberFormat="1" applyFont="1" applyAlignment="1">
      <alignment/>
    </xf>
    <xf numFmtId="164" fontId="6" fillId="0" borderId="0" xfId="15" applyNumberFormat="1" applyFont="1" applyBorder="1" applyAlignment="1">
      <alignment/>
    </xf>
    <xf numFmtId="164" fontId="1" fillId="0" borderId="0" xfId="15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4.28125" style="16" customWidth="1"/>
    <col min="2" max="2" width="3.7109375" style="16" customWidth="1"/>
    <col min="3" max="3" width="11.00390625" style="16" bestFit="1" customWidth="1"/>
    <col min="4" max="4" width="24.8515625" style="16" customWidth="1"/>
    <col min="5" max="5" width="16.57421875" style="16" customWidth="1"/>
    <col min="6" max="6" width="16.57421875" style="11" customWidth="1"/>
    <col min="7" max="7" width="15.57421875" style="16" customWidth="1"/>
    <col min="8" max="8" width="18.28125" style="16" customWidth="1"/>
  </cols>
  <sheetData>
    <row r="1" spans="1:6" ht="12.75">
      <c r="A1" s="15" t="s">
        <v>0</v>
      </c>
      <c r="F1" s="1"/>
    </row>
    <row r="2" spans="1:7" ht="12.75">
      <c r="A2" s="15" t="s">
        <v>1</v>
      </c>
      <c r="B2" s="15"/>
      <c r="C2" s="1"/>
      <c r="D2" s="1"/>
      <c r="E2" s="1"/>
      <c r="F2" s="1"/>
      <c r="G2" s="1"/>
    </row>
    <row r="3" spans="1:7" ht="12.75">
      <c r="A3" s="15"/>
      <c r="B3" s="15"/>
      <c r="C3" s="1"/>
      <c r="D3" s="1"/>
      <c r="E3" s="1"/>
      <c r="F3" s="1"/>
      <c r="G3" s="1"/>
    </row>
    <row r="4" spans="1:7" ht="12.75">
      <c r="A4" s="15" t="s">
        <v>113</v>
      </c>
      <c r="B4" s="15"/>
      <c r="C4" s="1"/>
      <c r="D4" s="1"/>
      <c r="E4" s="1"/>
      <c r="F4" s="1"/>
      <c r="G4" s="1"/>
    </row>
    <row r="5" spans="1:7" ht="12.75">
      <c r="A5" s="15" t="s">
        <v>2</v>
      </c>
      <c r="B5" s="15"/>
      <c r="C5" s="1"/>
      <c r="D5" s="1"/>
      <c r="E5" s="1"/>
      <c r="F5" s="1"/>
      <c r="G5" s="1"/>
    </row>
    <row r="6" spans="1:7" ht="13.5" thickBot="1">
      <c r="A6" s="15"/>
      <c r="B6" s="15"/>
      <c r="C6" s="1"/>
      <c r="D6" s="1"/>
      <c r="E6" s="1"/>
      <c r="F6" s="1"/>
      <c r="G6" s="1"/>
    </row>
    <row r="7" spans="1:8" ht="13.5" thickBot="1">
      <c r="A7" s="15"/>
      <c r="B7" s="26"/>
      <c r="C7" s="27"/>
      <c r="D7" s="28"/>
      <c r="E7" s="21" t="s">
        <v>68</v>
      </c>
      <c r="F7" s="2"/>
      <c r="G7" s="21" t="s">
        <v>69</v>
      </c>
      <c r="H7" s="29"/>
    </row>
    <row r="8" spans="1:8" ht="12.75">
      <c r="A8" s="30"/>
      <c r="B8" s="31"/>
      <c r="C8" s="24"/>
      <c r="D8" s="24"/>
      <c r="E8" s="22" t="s">
        <v>3</v>
      </c>
      <c r="F8" s="32" t="s">
        <v>4</v>
      </c>
      <c r="G8" s="22" t="s">
        <v>3</v>
      </c>
      <c r="H8" s="22" t="s">
        <v>4</v>
      </c>
    </row>
    <row r="9" spans="1:8" ht="12.75">
      <c r="A9" s="30"/>
      <c r="B9" s="31"/>
      <c r="C9" s="24"/>
      <c r="D9" s="24"/>
      <c r="E9" s="3" t="s">
        <v>5</v>
      </c>
      <c r="F9" s="32" t="s">
        <v>6</v>
      </c>
      <c r="G9" s="3" t="s">
        <v>7</v>
      </c>
      <c r="H9" s="3" t="s">
        <v>7</v>
      </c>
    </row>
    <row r="10" spans="1:8" ht="12.75">
      <c r="A10" s="30"/>
      <c r="B10" s="31"/>
      <c r="C10" s="24"/>
      <c r="D10" s="24"/>
      <c r="E10" s="3" t="s">
        <v>8</v>
      </c>
      <c r="F10" s="32" t="s">
        <v>5</v>
      </c>
      <c r="G10" s="23"/>
      <c r="H10" s="3"/>
    </row>
    <row r="11" spans="1:8" ht="12.75">
      <c r="A11" s="33"/>
      <c r="B11" s="34"/>
      <c r="C11" s="24"/>
      <c r="D11" s="24"/>
      <c r="E11" s="55" t="s">
        <v>92</v>
      </c>
      <c r="F11" s="4" t="str">
        <f>+H11</f>
        <v>31/3/2003</v>
      </c>
      <c r="G11" s="5" t="str">
        <f>E11</f>
        <v>31/3/2004</v>
      </c>
      <c r="H11" s="55" t="s">
        <v>93</v>
      </c>
    </row>
    <row r="12" spans="1:8" ht="12.75">
      <c r="A12" s="36"/>
      <c r="B12" s="37"/>
      <c r="C12" s="24"/>
      <c r="D12" s="24"/>
      <c r="E12" s="5" t="s">
        <v>9</v>
      </c>
      <c r="F12" s="35" t="s">
        <v>9</v>
      </c>
      <c r="G12" s="5" t="s">
        <v>9</v>
      </c>
      <c r="H12" s="5" t="s">
        <v>9</v>
      </c>
    </row>
    <row r="13" spans="1:8" ht="12.75">
      <c r="A13" s="36"/>
      <c r="B13" s="37"/>
      <c r="C13" s="24"/>
      <c r="D13" s="24"/>
      <c r="E13" s="53" t="s">
        <v>63</v>
      </c>
      <c r="F13" s="53" t="s">
        <v>63</v>
      </c>
      <c r="G13" s="53" t="s">
        <v>63</v>
      </c>
      <c r="H13" s="53" t="s">
        <v>112</v>
      </c>
    </row>
    <row r="14" spans="2:8" ht="13.5" thickBot="1">
      <c r="B14" s="38"/>
      <c r="C14" s="39"/>
      <c r="D14" s="39"/>
      <c r="E14" s="6"/>
      <c r="F14" s="40"/>
      <c r="G14" s="6"/>
      <c r="H14" s="6"/>
    </row>
    <row r="15" spans="1:8" ht="12.75">
      <c r="A15" s="41"/>
      <c r="B15" s="42" t="s">
        <v>10</v>
      </c>
      <c r="C15" s="24"/>
      <c r="D15" s="24"/>
      <c r="E15" s="20">
        <v>16799</v>
      </c>
      <c r="F15" s="20">
        <v>13340</v>
      </c>
      <c r="G15" s="20">
        <v>59365</v>
      </c>
      <c r="H15" s="20">
        <v>62218</v>
      </c>
    </row>
    <row r="16" spans="2:8" ht="12.75">
      <c r="B16" s="42"/>
      <c r="C16" s="24"/>
      <c r="D16" s="24"/>
      <c r="E16" s="7"/>
      <c r="F16" s="7"/>
      <c r="G16" s="7"/>
      <c r="H16" s="7"/>
    </row>
    <row r="17" spans="2:8" ht="12.75">
      <c r="B17" s="42" t="s">
        <v>12</v>
      </c>
      <c r="C17" s="24"/>
      <c r="D17" s="24"/>
      <c r="E17" s="7">
        <v>5434</v>
      </c>
      <c r="F17" s="7">
        <v>4498</v>
      </c>
      <c r="G17" s="7">
        <f>4065+15002+2532-848</f>
        <v>20751</v>
      </c>
      <c r="H17" s="7">
        <v>21973</v>
      </c>
    </row>
    <row r="18" spans="2:8" ht="12.75">
      <c r="B18" s="42"/>
      <c r="C18" s="24"/>
      <c r="D18" s="24"/>
      <c r="E18" s="7"/>
      <c r="F18" s="7"/>
      <c r="G18" s="7"/>
      <c r="H18" s="7"/>
    </row>
    <row r="19" spans="2:8" ht="12.75">
      <c r="B19" s="42" t="s">
        <v>83</v>
      </c>
      <c r="C19" s="24"/>
      <c r="D19" s="24"/>
      <c r="E19" s="7">
        <v>0</v>
      </c>
      <c r="F19" s="7">
        <v>0</v>
      </c>
      <c r="G19" s="7">
        <v>-848</v>
      </c>
      <c r="H19" s="7">
        <v>0</v>
      </c>
    </row>
    <row r="20" spans="2:8" ht="12.75">
      <c r="B20" s="42" t="s">
        <v>84</v>
      </c>
      <c r="C20" s="24"/>
      <c r="D20" s="24"/>
      <c r="E20" s="7">
        <v>164</v>
      </c>
      <c r="F20" s="7">
        <v>761</v>
      </c>
      <c r="G20" s="7">
        <v>355</v>
      </c>
      <c r="H20" s="7">
        <v>1289</v>
      </c>
    </row>
    <row r="21" spans="2:8" ht="12.75">
      <c r="B21" s="42"/>
      <c r="C21" s="24"/>
      <c r="D21" s="24"/>
      <c r="E21" s="8"/>
      <c r="F21" s="8"/>
      <c r="G21" s="8"/>
      <c r="H21" s="8"/>
    </row>
    <row r="22" spans="1:8" ht="12.75">
      <c r="A22" s="41"/>
      <c r="B22" s="42" t="s">
        <v>13</v>
      </c>
      <c r="C22" s="24"/>
      <c r="D22" s="24"/>
      <c r="E22" s="7">
        <v>-1843</v>
      </c>
      <c r="F22" s="7">
        <v>3505</v>
      </c>
      <c r="G22" s="7">
        <v>1154</v>
      </c>
      <c r="H22" s="7">
        <v>7619</v>
      </c>
    </row>
    <row r="23" spans="2:8" ht="12.75">
      <c r="B23" s="42"/>
      <c r="C23" s="24"/>
      <c r="D23" s="24"/>
      <c r="E23" s="7"/>
      <c r="F23" s="7"/>
      <c r="G23" s="7"/>
      <c r="H23" s="7"/>
    </row>
    <row r="24" spans="2:8" ht="12.75">
      <c r="B24" s="42" t="s">
        <v>14</v>
      </c>
      <c r="C24" s="24"/>
      <c r="D24" s="24"/>
      <c r="E24" s="7">
        <v>27</v>
      </c>
      <c r="F24" s="7">
        <v>244</v>
      </c>
      <c r="G24" s="7">
        <v>191</v>
      </c>
      <c r="H24" s="7">
        <v>587</v>
      </c>
    </row>
    <row r="25" spans="2:8" ht="12.75" hidden="1">
      <c r="B25" s="42"/>
      <c r="C25" s="24"/>
      <c r="D25" s="24"/>
      <c r="E25" s="7"/>
      <c r="F25" s="7"/>
      <c r="G25" s="7"/>
      <c r="H25" s="7"/>
    </row>
    <row r="26" spans="2:8" ht="12.75">
      <c r="B26" s="42"/>
      <c r="C26" s="24"/>
      <c r="D26" s="24"/>
      <c r="E26" s="7"/>
      <c r="F26" s="7"/>
      <c r="G26" s="7"/>
      <c r="H26" s="7"/>
    </row>
    <row r="27" spans="2:8" ht="12.75">
      <c r="B27" s="42" t="s">
        <v>15</v>
      </c>
      <c r="C27" s="24"/>
      <c r="D27" s="24"/>
      <c r="E27" s="7"/>
      <c r="F27" s="7"/>
      <c r="G27" s="7"/>
      <c r="H27" s="7"/>
    </row>
    <row r="28" spans="2:8" ht="12.75">
      <c r="B28" s="47" t="s">
        <v>76</v>
      </c>
      <c r="C28" s="24"/>
      <c r="D28" s="24"/>
      <c r="E28" s="7">
        <v>0</v>
      </c>
      <c r="F28" s="7">
        <v>-832</v>
      </c>
      <c r="G28" s="7">
        <v>118</v>
      </c>
      <c r="H28" s="7">
        <v>1616</v>
      </c>
    </row>
    <row r="29" spans="2:8" ht="12.75">
      <c r="B29" s="48" t="s">
        <v>82</v>
      </c>
      <c r="C29" s="24"/>
      <c r="D29" s="24"/>
      <c r="E29" s="7">
        <v>0</v>
      </c>
      <c r="F29" s="7">
        <v>-530</v>
      </c>
      <c r="G29" s="7">
        <v>0</v>
      </c>
      <c r="H29" s="7">
        <v>0</v>
      </c>
    </row>
    <row r="30" spans="2:8" ht="12.75">
      <c r="B30" s="48"/>
      <c r="C30" s="24"/>
      <c r="D30" s="24"/>
      <c r="E30" s="7"/>
      <c r="F30" s="7"/>
      <c r="G30" s="7"/>
      <c r="H30" s="7"/>
    </row>
    <row r="31" spans="2:8" ht="12.75">
      <c r="B31" s="42"/>
      <c r="C31" s="24"/>
      <c r="D31" s="24"/>
      <c r="E31" s="8"/>
      <c r="F31" s="8"/>
      <c r="G31" s="8"/>
      <c r="H31" s="8"/>
    </row>
    <row r="32" spans="2:8" ht="12.75">
      <c r="B32" s="42" t="s">
        <v>117</v>
      </c>
      <c r="C32" s="24"/>
      <c r="D32" s="24"/>
      <c r="E32" s="7">
        <f>+E22-E24+E28+E29+E25</f>
        <v>-1870</v>
      </c>
      <c r="F32" s="7">
        <f>+F22-F24+F28+F29+F25</f>
        <v>1899</v>
      </c>
      <c r="G32" s="7">
        <f>+G22-G24+G28+G29+G25</f>
        <v>1081</v>
      </c>
      <c r="H32" s="7">
        <f>+H22-H24+H28+H29+H25</f>
        <v>8648</v>
      </c>
    </row>
    <row r="33" spans="2:8" ht="12.75">
      <c r="B33" s="42"/>
      <c r="C33" s="24"/>
      <c r="D33" s="24"/>
      <c r="E33" s="7"/>
      <c r="F33" s="7"/>
      <c r="G33" s="7"/>
      <c r="H33" s="7"/>
    </row>
    <row r="34" spans="2:8" ht="12.75">
      <c r="B34" s="42" t="s">
        <v>16</v>
      </c>
      <c r="C34" s="24"/>
      <c r="D34" s="24"/>
      <c r="E34" s="7">
        <v>1049</v>
      </c>
      <c r="F34" s="7">
        <v>-327</v>
      </c>
      <c r="G34" s="7">
        <v>1855</v>
      </c>
      <c r="H34" s="7">
        <v>1818</v>
      </c>
    </row>
    <row r="35" spans="2:8" ht="12.75">
      <c r="B35" s="42"/>
      <c r="C35" s="24"/>
      <c r="D35" s="24"/>
      <c r="E35" s="8"/>
      <c r="F35" s="8"/>
      <c r="G35" s="8"/>
      <c r="H35" s="8"/>
    </row>
    <row r="36" spans="2:8" ht="12.75">
      <c r="B36" s="42" t="s">
        <v>116</v>
      </c>
      <c r="C36" s="24"/>
      <c r="D36" s="24"/>
      <c r="E36" s="7">
        <f>+E32-E34</f>
        <v>-2919</v>
      </c>
      <c r="F36" s="7">
        <f>+F32-F34</f>
        <v>2226</v>
      </c>
      <c r="G36" s="7">
        <f>+G32-G34</f>
        <v>-774</v>
      </c>
      <c r="H36" s="7">
        <f>+H32-H34</f>
        <v>6830</v>
      </c>
    </row>
    <row r="37" spans="2:8" ht="12.75">
      <c r="B37" s="42"/>
      <c r="C37" s="24"/>
      <c r="D37" s="24"/>
      <c r="E37" s="7"/>
      <c r="F37" s="7"/>
      <c r="G37" s="7"/>
      <c r="H37" s="7"/>
    </row>
    <row r="38" spans="2:8" ht="12.75">
      <c r="B38" s="42" t="s">
        <v>17</v>
      </c>
      <c r="C38" s="24"/>
      <c r="D38" s="24"/>
      <c r="E38" s="7">
        <v>9</v>
      </c>
      <c r="F38" s="7">
        <v>3</v>
      </c>
      <c r="G38" s="7">
        <v>11</v>
      </c>
      <c r="H38" s="7">
        <v>15</v>
      </c>
    </row>
    <row r="39" spans="2:8" ht="12.75">
      <c r="B39" s="42"/>
      <c r="C39" s="24"/>
      <c r="D39" s="24"/>
      <c r="E39" s="8"/>
      <c r="F39" s="8"/>
      <c r="G39" s="8"/>
      <c r="H39" s="8"/>
    </row>
    <row r="40" spans="2:8" ht="13.5" thickBot="1">
      <c r="B40" s="42" t="s">
        <v>115</v>
      </c>
      <c r="C40" s="24"/>
      <c r="D40" s="24"/>
      <c r="E40" s="6">
        <f>+E36-E38</f>
        <v>-2928</v>
      </c>
      <c r="F40" s="43">
        <f>+F36-F38</f>
        <v>2223</v>
      </c>
      <c r="G40" s="43">
        <f>+G36-G38</f>
        <v>-785</v>
      </c>
      <c r="H40" s="43">
        <f>+H36-H38</f>
        <v>6815</v>
      </c>
    </row>
    <row r="41" spans="2:8" ht="12.75">
      <c r="B41" s="42"/>
      <c r="C41" s="24"/>
      <c r="D41" s="24"/>
      <c r="E41" s="7"/>
      <c r="F41" s="7"/>
      <c r="G41" s="7"/>
      <c r="H41" s="7"/>
    </row>
    <row r="42" spans="2:8" ht="12.75">
      <c r="B42" s="42" t="s">
        <v>114</v>
      </c>
      <c r="C42" s="24"/>
      <c r="D42" s="24"/>
      <c r="E42" s="9">
        <f>+E40/72933*100</f>
        <v>-4.014643576981614</v>
      </c>
      <c r="F42" s="9">
        <v>3.05</v>
      </c>
      <c r="G42" s="9">
        <f>+G40/72933*100</f>
        <v>-1.0763303305773793</v>
      </c>
      <c r="H42" s="9">
        <v>9.34</v>
      </c>
    </row>
    <row r="43" spans="2:8" ht="12.75">
      <c r="B43" s="42" t="s">
        <v>81</v>
      </c>
      <c r="C43" s="24"/>
      <c r="D43" s="24"/>
      <c r="E43" s="10" t="s">
        <v>11</v>
      </c>
      <c r="F43" s="10" t="s">
        <v>11</v>
      </c>
      <c r="G43" s="10" t="s">
        <v>11</v>
      </c>
      <c r="H43" s="10" t="s">
        <v>11</v>
      </c>
    </row>
    <row r="44" spans="2:8" ht="13.5" thickBot="1">
      <c r="B44" s="49"/>
      <c r="C44" s="39"/>
      <c r="D44" s="39"/>
      <c r="E44" s="6"/>
      <c r="F44" s="6"/>
      <c r="G44" s="6"/>
      <c r="H44" s="6"/>
    </row>
    <row r="45" spans="5:8" ht="12.75">
      <c r="E45" s="11"/>
      <c r="G45" s="11"/>
      <c r="H45" s="11"/>
    </row>
    <row r="46" spans="5:8" ht="12.75">
      <c r="E46" s="11"/>
      <c r="G46" s="11"/>
      <c r="H46" s="11"/>
    </row>
    <row r="47" spans="1:8" ht="12.75">
      <c r="A47" s="15" t="s">
        <v>64</v>
      </c>
      <c r="E47" s="11"/>
      <c r="G47" s="11"/>
      <c r="H47" s="11"/>
    </row>
    <row r="48" spans="1:8" ht="12.75">
      <c r="A48" s="15" t="s">
        <v>78</v>
      </c>
      <c r="E48" s="11"/>
      <c r="G48" s="11"/>
      <c r="H48" s="11"/>
    </row>
    <row r="49" spans="5:8" ht="12.75">
      <c r="E49" s="11"/>
      <c r="G49" s="11"/>
      <c r="H49" s="11"/>
    </row>
    <row r="50" spans="5:8" ht="12.75">
      <c r="E50" s="11"/>
      <c r="G50" s="11"/>
      <c r="H50" s="11"/>
    </row>
    <row r="51" spans="2:8" ht="12.75">
      <c r="B51" s="16" t="s">
        <v>85</v>
      </c>
      <c r="E51" s="11"/>
      <c r="G51" s="11"/>
      <c r="H51" s="11"/>
    </row>
    <row r="52" spans="2:8" ht="12.75">
      <c r="B52" s="16" t="s">
        <v>86</v>
      </c>
      <c r="E52" s="11"/>
      <c r="G52" s="11"/>
      <c r="H52" s="11"/>
    </row>
    <row r="53" spans="2:8" ht="12.75">
      <c r="B53" s="16" t="s">
        <v>87</v>
      </c>
      <c r="E53" s="11"/>
      <c r="G53" s="11"/>
      <c r="H53" s="11"/>
    </row>
    <row r="54" spans="5:8" ht="12.75">
      <c r="E54" s="11"/>
      <c r="G54" s="11"/>
      <c r="H54" s="11"/>
    </row>
    <row r="55" spans="5:8" ht="12.75">
      <c r="E55" s="11"/>
      <c r="G55" s="11"/>
      <c r="H55" s="11"/>
    </row>
    <row r="56" spans="5:8" ht="12.75">
      <c r="E56" s="11"/>
      <c r="G56" s="11"/>
      <c r="H56" s="11"/>
    </row>
    <row r="57" spans="5:8" ht="12.75">
      <c r="E57" s="11"/>
      <c r="G57" s="11"/>
      <c r="H57" s="11"/>
    </row>
    <row r="58" spans="5:8" ht="12.75">
      <c r="E58" s="11"/>
      <c r="G58" s="11"/>
      <c r="H58" s="11"/>
    </row>
    <row r="60" spans="1:5" ht="12.75">
      <c r="A60" s="15" t="s">
        <v>0</v>
      </c>
      <c r="D60" s="11"/>
      <c r="E60" s="11"/>
    </row>
    <row r="61" spans="1:5" ht="12.75">
      <c r="A61" s="15" t="s">
        <v>62</v>
      </c>
      <c r="D61" s="11"/>
      <c r="E61" s="11"/>
    </row>
    <row r="62" spans="1:5" ht="12.75">
      <c r="A62" s="15"/>
      <c r="D62" s="11"/>
      <c r="E62" s="11"/>
    </row>
    <row r="63" spans="4:7" ht="12.75">
      <c r="D63" s="11"/>
      <c r="F63" s="12" t="s">
        <v>18</v>
      </c>
      <c r="G63" s="58" t="s">
        <v>42</v>
      </c>
    </row>
    <row r="64" spans="4:7" ht="12.75">
      <c r="D64" s="11"/>
      <c r="F64" s="12" t="s">
        <v>19</v>
      </c>
      <c r="G64" s="12" t="s">
        <v>19</v>
      </c>
    </row>
    <row r="65" spans="4:7" ht="12.75">
      <c r="D65" s="11"/>
      <c r="F65" s="12" t="s">
        <v>73</v>
      </c>
      <c r="G65" s="12" t="s">
        <v>73</v>
      </c>
    </row>
    <row r="66" spans="4:7" ht="12.75">
      <c r="D66" s="11"/>
      <c r="F66" s="12" t="str">
        <f>+E11</f>
        <v>31/3/2004</v>
      </c>
      <c r="G66" s="12" t="s">
        <v>79</v>
      </c>
    </row>
    <row r="67" spans="4:7" ht="12.75">
      <c r="D67" s="11"/>
      <c r="F67" s="12" t="s">
        <v>9</v>
      </c>
      <c r="G67" s="12" t="s">
        <v>9</v>
      </c>
    </row>
    <row r="68" spans="4:7" ht="12.75">
      <c r="D68" s="11"/>
      <c r="F68" s="12" t="s">
        <v>54</v>
      </c>
      <c r="G68" s="12" t="s">
        <v>55</v>
      </c>
    </row>
    <row r="69" spans="4:7" ht="12.75">
      <c r="D69" s="11"/>
      <c r="G69" s="11"/>
    </row>
    <row r="70" spans="1:8" ht="12.75">
      <c r="A70" s="41"/>
      <c r="B70" s="16" t="s">
        <v>20</v>
      </c>
      <c r="D70" s="11"/>
      <c r="F70" s="11">
        <v>5699</v>
      </c>
      <c r="G70" s="11">
        <v>4229</v>
      </c>
      <c r="H70" s="19"/>
    </row>
    <row r="71" spans="1:8" ht="12.75">
      <c r="A71" s="41"/>
      <c r="B71" s="16" t="s">
        <v>21</v>
      </c>
      <c r="D71" s="11"/>
      <c r="F71" s="11">
        <v>0</v>
      </c>
      <c r="G71" s="11">
        <v>13</v>
      </c>
      <c r="H71" s="19"/>
    </row>
    <row r="72" spans="1:8" ht="12.75">
      <c r="A72" s="41"/>
      <c r="B72" s="16" t="s">
        <v>98</v>
      </c>
      <c r="D72" s="11"/>
      <c r="F72" s="11">
        <v>7659</v>
      </c>
      <c r="G72" s="11">
        <v>7659</v>
      </c>
      <c r="H72" s="19"/>
    </row>
    <row r="73" spans="1:7" ht="12.75">
      <c r="A73" s="11"/>
      <c r="B73" s="16" t="s">
        <v>103</v>
      </c>
      <c r="C73" s="11"/>
      <c r="D73" s="11"/>
      <c r="E73" s="11"/>
      <c r="F73" s="11">
        <v>0</v>
      </c>
      <c r="G73" s="11">
        <v>7677</v>
      </c>
    </row>
    <row r="74" spans="1:8" ht="12.75">
      <c r="A74" s="41"/>
      <c r="B74" s="16" t="s">
        <v>22</v>
      </c>
      <c r="D74" s="11"/>
      <c r="F74" s="11">
        <v>119509</v>
      </c>
      <c r="G74" s="11">
        <v>109624</v>
      </c>
      <c r="H74" s="19"/>
    </row>
    <row r="75" spans="1:8" ht="12.75">
      <c r="A75" s="41"/>
      <c r="D75" s="11"/>
      <c r="G75" s="11"/>
      <c r="H75" s="19"/>
    </row>
    <row r="76" spans="1:8" ht="12.75">
      <c r="A76" s="41"/>
      <c r="B76" s="50" t="s">
        <v>23</v>
      </c>
      <c r="D76" s="11"/>
      <c r="G76" s="11"/>
      <c r="H76" s="19"/>
    </row>
    <row r="77" spans="3:8" ht="12.75">
      <c r="C77" s="16" t="s">
        <v>104</v>
      </c>
      <c r="D77" s="11"/>
      <c r="E77" s="19"/>
      <c r="F77" s="11">
        <v>32385</v>
      </c>
      <c r="G77" s="11">
        <v>34175</v>
      </c>
      <c r="H77" s="19"/>
    </row>
    <row r="78" spans="3:8" ht="12.75">
      <c r="C78" s="16" t="s">
        <v>65</v>
      </c>
      <c r="D78" s="11"/>
      <c r="E78" s="19"/>
      <c r="F78" s="11">
        <f>10495+851</f>
        <v>11346</v>
      </c>
      <c r="G78" s="11">
        <f>10415+437</f>
        <v>10852</v>
      </c>
      <c r="H78" s="19"/>
    </row>
    <row r="79" spans="3:8" ht="12.75">
      <c r="C79" s="16" t="s">
        <v>94</v>
      </c>
      <c r="D79" s="11"/>
      <c r="E79" s="19"/>
      <c r="F79" s="11">
        <v>212</v>
      </c>
      <c r="G79" s="11">
        <v>159</v>
      </c>
      <c r="H79" s="19"/>
    </row>
    <row r="80" spans="3:8" ht="12.75">
      <c r="C80" s="16" t="s">
        <v>95</v>
      </c>
      <c r="D80" s="11"/>
      <c r="E80" s="19"/>
      <c r="F80" s="11">
        <v>38381</v>
      </c>
      <c r="G80" s="11">
        <v>36120</v>
      </c>
      <c r="H80" s="19"/>
    </row>
    <row r="81" spans="3:8" ht="12.75">
      <c r="C81" s="16" t="s">
        <v>24</v>
      </c>
      <c r="D81" s="11"/>
      <c r="E81" s="19"/>
      <c r="F81" s="11">
        <f>2690+746</f>
        <v>3436</v>
      </c>
      <c r="G81" s="11">
        <v>263</v>
      </c>
      <c r="H81" s="19"/>
    </row>
    <row r="82" spans="3:8" ht="12.75">
      <c r="C82" s="16" t="s">
        <v>61</v>
      </c>
      <c r="D82" s="11"/>
      <c r="E82" s="19"/>
      <c r="F82" s="11">
        <v>2632</v>
      </c>
      <c r="G82" s="11">
        <v>1883</v>
      </c>
      <c r="H82" s="19"/>
    </row>
    <row r="83" spans="4:8" ht="12.75">
      <c r="D83" s="11"/>
      <c r="G83" s="11"/>
      <c r="H83" s="19"/>
    </row>
    <row r="84" spans="4:8" ht="12.75">
      <c r="D84" s="11"/>
      <c r="F84" s="13">
        <f>SUM(F77:F83)</f>
        <v>88392</v>
      </c>
      <c r="G84" s="13">
        <f>SUM(G77:G83)</f>
        <v>83452</v>
      </c>
      <c r="H84" s="19"/>
    </row>
    <row r="85" spans="4:8" ht="12.75">
      <c r="D85" s="11"/>
      <c r="G85" s="11"/>
      <c r="H85" s="19"/>
    </row>
    <row r="86" spans="1:8" ht="12.75">
      <c r="A86" s="41"/>
      <c r="B86" s="17" t="s">
        <v>25</v>
      </c>
      <c r="D86" s="11"/>
      <c r="G86" s="11"/>
      <c r="H86" s="19"/>
    </row>
    <row r="87" spans="3:8" ht="12.75">
      <c r="C87" s="16" t="s">
        <v>26</v>
      </c>
      <c r="D87" s="11"/>
      <c r="F87" s="11">
        <v>22976</v>
      </c>
      <c r="G87" s="11">
        <v>37148</v>
      </c>
      <c r="H87" s="19"/>
    </row>
    <row r="88" spans="3:8" ht="12.75">
      <c r="C88" s="16" t="s">
        <v>66</v>
      </c>
      <c r="D88" s="11"/>
      <c r="F88" s="11">
        <f>13835+15143</f>
        <v>28978</v>
      </c>
      <c r="G88" s="11">
        <f>8740+4389</f>
        <v>13129</v>
      </c>
      <c r="H88" s="19"/>
    </row>
    <row r="89" spans="3:8" ht="12.75">
      <c r="C89" s="16" t="s">
        <v>70</v>
      </c>
      <c r="D89" s="11"/>
      <c r="F89" s="11">
        <v>0</v>
      </c>
      <c r="G89" s="11">
        <v>1190</v>
      </c>
      <c r="H89" s="19"/>
    </row>
    <row r="90" spans="3:8" ht="12.75">
      <c r="C90" s="16" t="s">
        <v>16</v>
      </c>
      <c r="D90" s="11"/>
      <c r="F90" s="11">
        <v>1558</v>
      </c>
      <c r="G90" s="11">
        <v>921</v>
      </c>
      <c r="H90" s="19"/>
    </row>
    <row r="91" spans="4:8" ht="12.75">
      <c r="D91" s="11"/>
      <c r="G91" s="11"/>
      <c r="H91" s="19"/>
    </row>
    <row r="92" spans="4:8" ht="12.75">
      <c r="D92" s="11"/>
      <c r="F92" s="13">
        <f>SUM(F87:F91)</f>
        <v>53512</v>
      </c>
      <c r="G92" s="13">
        <f>SUM(G87:G91)</f>
        <v>52388</v>
      </c>
      <c r="H92" s="19"/>
    </row>
    <row r="93" spans="4:8" ht="12.75">
      <c r="D93" s="11"/>
      <c r="G93" s="11"/>
      <c r="H93" s="19"/>
    </row>
    <row r="94" spans="1:8" ht="12.75">
      <c r="A94" s="41"/>
      <c r="B94" s="16" t="s">
        <v>105</v>
      </c>
      <c r="D94" s="11"/>
      <c r="F94" s="11">
        <f>+F84-F92</f>
        <v>34880</v>
      </c>
      <c r="G94" s="11">
        <f>+G84-G92</f>
        <v>31064</v>
      </c>
      <c r="H94" s="19"/>
    </row>
    <row r="95" spans="4:8" ht="12.75">
      <c r="D95" s="11"/>
      <c r="G95" s="11"/>
      <c r="H95" s="19"/>
    </row>
    <row r="96" spans="1:8" ht="13.5" thickBot="1">
      <c r="A96" s="15"/>
      <c r="B96" s="15"/>
      <c r="C96" s="15"/>
      <c r="D96" s="1"/>
      <c r="F96" s="14">
        <f>SUM(F70:F75)+F94</f>
        <v>167747</v>
      </c>
      <c r="G96" s="14">
        <f>SUM(G70:G75)+G94</f>
        <v>160266</v>
      </c>
      <c r="H96" s="19"/>
    </row>
    <row r="97" spans="4:8" ht="13.5" thickTop="1">
      <c r="D97" s="11"/>
      <c r="G97" s="11"/>
      <c r="H97" s="19"/>
    </row>
    <row r="98" spans="1:8" ht="12.75">
      <c r="A98" s="41"/>
      <c r="B98" s="16" t="s">
        <v>27</v>
      </c>
      <c r="D98" s="11"/>
      <c r="G98" s="11"/>
      <c r="H98" s="19"/>
    </row>
    <row r="99" spans="2:8" ht="12.75">
      <c r="B99" s="16" t="s">
        <v>28</v>
      </c>
      <c r="D99" s="11"/>
      <c r="F99" s="11">
        <v>72933</v>
      </c>
      <c r="G99" s="11">
        <v>72933</v>
      </c>
      <c r="H99" s="19"/>
    </row>
    <row r="100" spans="2:8" ht="12.75">
      <c r="B100" s="16" t="s">
        <v>29</v>
      </c>
      <c r="D100" s="11"/>
      <c r="F100" s="11">
        <f>+F196+G196</f>
        <v>41800</v>
      </c>
      <c r="G100" s="11">
        <v>42585</v>
      </c>
      <c r="H100" s="19"/>
    </row>
    <row r="101" spans="4:8" ht="12.75">
      <c r="D101" s="11"/>
      <c r="G101" s="11"/>
      <c r="H101" s="19"/>
    </row>
    <row r="102" spans="4:8" ht="12.75">
      <c r="D102" s="11"/>
      <c r="F102" s="13">
        <f>SUM(F99:F101)</f>
        <v>114733</v>
      </c>
      <c r="G102" s="13">
        <f>SUM(G99:G101)</f>
        <v>115518</v>
      </c>
      <c r="H102" s="19"/>
    </row>
    <row r="103" spans="4:8" ht="12.75">
      <c r="D103" s="11"/>
      <c r="G103" s="11"/>
      <c r="H103" s="19"/>
    </row>
    <row r="104" spans="1:8" ht="12.75">
      <c r="A104" s="41"/>
      <c r="B104" s="16" t="s">
        <v>31</v>
      </c>
      <c r="D104" s="11"/>
      <c r="F104" s="11">
        <v>147</v>
      </c>
      <c r="G104" s="11">
        <v>136</v>
      </c>
      <c r="H104" s="19"/>
    </row>
    <row r="105" spans="4:8" ht="12.75">
      <c r="D105" s="11"/>
      <c r="G105" s="11"/>
      <c r="H105" s="19"/>
    </row>
    <row r="106" spans="1:8" ht="12.75">
      <c r="A106" s="41"/>
      <c r="B106" s="16" t="s">
        <v>32</v>
      </c>
      <c r="D106" s="11"/>
      <c r="F106" s="11">
        <f>42768+290+7546</f>
        <v>50604</v>
      </c>
      <c r="G106" s="11">
        <v>42768</v>
      </c>
      <c r="H106" s="19"/>
    </row>
    <row r="107" spans="4:8" ht="12.75">
      <c r="D107" s="11"/>
      <c r="G107" s="11"/>
      <c r="H107" s="19"/>
    </row>
    <row r="108" spans="1:8" ht="12.75">
      <c r="A108" s="41"/>
      <c r="B108" s="16" t="s">
        <v>33</v>
      </c>
      <c r="D108" s="11"/>
      <c r="F108" s="11">
        <v>2263</v>
      </c>
      <c r="G108" s="11">
        <v>1844</v>
      </c>
      <c r="H108" s="19"/>
    </row>
    <row r="109" spans="4:8" ht="12.75">
      <c r="D109" s="11"/>
      <c r="G109" s="11"/>
      <c r="H109" s="19"/>
    </row>
    <row r="110" spans="1:8" ht="13.5" thickBot="1">
      <c r="A110" s="15"/>
      <c r="B110" s="15"/>
      <c r="C110" s="15"/>
      <c r="D110" s="1"/>
      <c r="F110" s="14">
        <f>SUM(F102:F109)</f>
        <v>167747</v>
      </c>
      <c r="G110" s="14">
        <f>SUM(G102:G109)</f>
        <v>160266</v>
      </c>
      <c r="H110" s="19"/>
    </row>
    <row r="111" spans="4:8" ht="13.5" thickTop="1">
      <c r="D111" s="11"/>
      <c r="F111" s="11">
        <f>+F110-F96</f>
        <v>0</v>
      </c>
      <c r="G111" s="11">
        <f>+G110-G96</f>
        <v>0</v>
      </c>
      <c r="H111" s="19"/>
    </row>
    <row r="112" spans="1:8" ht="13.5" thickBot="1">
      <c r="A112" s="46"/>
      <c r="B112" s="15" t="s">
        <v>41</v>
      </c>
      <c r="C112" s="15"/>
      <c r="D112" s="1"/>
      <c r="F112" s="54">
        <f>+(SUM(F99:F100)-F71-F72)/F99</f>
        <v>1.4681145709075454</v>
      </c>
      <c r="G112" s="54">
        <f>+(SUM(G99:G100)-G71-G72)/G99+0.0002</f>
        <v>1.4788996284260896</v>
      </c>
      <c r="H112" s="19"/>
    </row>
    <row r="113" spans="4:8" ht="13.5" thickTop="1">
      <c r="D113" s="11"/>
      <c r="G113" s="11"/>
      <c r="H113" s="19"/>
    </row>
    <row r="114" spans="4:8" ht="12.75">
      <c r="D114" s="11"/>
      <c r="G114" s="11"/>
      <c r="H114" s="19"/>
    </row>
    <row r="115" spans="1:8" ht="12.75">
      <c r="A115" s="15" t="s">
        <v>64</v>
      </c>
      <c r="D115" s="11"/>
      <c r="G115" s="11"/>
      <c r="H115" s="19"/>
    </row>
    <row r="116" spans="1:8" ht="12.75">
      <c r="A116" s="15" t="s">
        <v>78</v>
      </c>
      <c r="D116" s="11"/>
      <c r="G116" s="11"/>
      <c r="H116" s="19"/>
    </row>
    <row r="117" spans="1:8" ht="12.75">
      <c r="A117" s="15"/>
      <c r="D117" s="11"/>
      <c r="G117" s="11"/>
      <c r="H117" s="19"/>
    </row>
    <row r="118" spans="1:8" ht="12.75">
      <c r="A118" s="15"/>
      <c r="B118" s="16" t="s">
        <v>99</v>
      </c>
      <c r="D118" s="11"/>
      <c r="G118" s="11"/>
      <c r="H118" s="19"/>
    </row>
    <row r="119" spans="1:8" ht="12.75">
      <c r="A119" s="15"/>
      <c r="D119" s="11"/>
      <c r="G119" s="11"/>
      <c r="H119" s="19"/>
    </row>
    <row r="120" spans="1:8" ht="12.75">
      <c r="A120" s="15"/>
      <c r="C120" s="16" t="s">
        <v>100</v>
      </c>
      <c r="D120" s="11"/>
      <c r="F120" s="11">
        <v>5838</v>
      </c>
      <c r="G120" s="11"/>
      <c r="H120" s="19"/>
    </row>
    <row r="121" spans="1:8" ht="12.75">
      <c r="A121" s="15"/>
      <c r="C121" s="16" t="s">
        <v>101</v>
      </c>
      <c r="D121" s="11"/>
      <c r="F121" s="11">
        <v>1821</v>
      </c>
      <c r="G121" s="11"/>
      <c r="H121" s="19"/>
    </row>
    <row r="122" spans="1:8" ht="12.75">
      <c r="A122" s="15"/>
      <c r="D122" s="11"/>
      <c r="G122" s="11"/>
      <c r="H122" s="19"/>
    </row>
    <row r="123" spans="1:8" ht="12.75">
      <c r="A123" s="15"/>
      <c r="C123" s="16" t="s">
        <v>102</v>
      </c>
      <c r="D123" s="11"/>
      <c r="F123" s="13">
        <f>+F121+F120</f>
        <v>7659</v>
      </c>
      <c r="G123" s="11"/>
      <c r="H123" s="19"/>
    </row>
    <row r="124" spans="1:8" ht="12.75">
      <c r="A124" s="15"/>
      <c r="D124" s="11"/>
      <c r="G124" s="11"/>
      <c r="H124" s="19"/>
    </row>
    <row r="125" spans="1:8" ht="12.75">
      <c r="A125" s="15"/>
      <c r="D125" s="11"/>
      <c r="G125" s="11"/>
      <c r="H125" s="19"/>
    </row>
    <row r="126" spans="1:8" ht="12.75">
      <c r="A126" s="15"/>
      <c r="D126" s="11"/>
      <c r="G126" s="11"/>
      <c r="H126" s="19"/>
    </row>
    <row r="127" ht="12.75">
      <c r="H127" s="19"/>
    </row>
    <row r="128" spans="1:8" ht="12.75">
      <c r="A128" s="15" t="str">
        <f>+A1</f>
        <v>JOHN MASTER INDUSTRIES BERHAD - CO . NO. 114842-H</v>
      </c>
      <c r="H128" s="19"/>
    </row>
    <row r="129" spans="1:8" ht="12.75">
      <c r="A129" s="15" t="s">
        <v>96</v>
      </c>
      <c r="H129" s="19"/>
    </row>
    <row r="130" ht="12.75">
      <c r="A130" s="15" t="s">
        <v>2</v>
      </c>
    </row>
    <row r="131" ht="12.75">
      <c r="A131" s="15"/>
    </row>
    <row r="132" spans="6:7" ht="12.75">
      <c r="F132" s="12" t="s">
        <v>18</v>
      </c>
      <c r="G132" s="12" t="s">
        <v>18</v>
      </c>
    </row>
    <row r="133" spans="6:7" ht="12.75">
      <c r="F133" s="12" t="s">
        <v>19</v>
      </c>
      <c r="G133" s="12" t="s">
        <v>19</v>
      </c>
    </row>
    <row r="134" spans="6:7" ht="12.75">
      <c r="F134" s="12" t="s">
        <v>73</v>
      </c>
      <c r="G134" s="12" t="s">
        <v>73</v>
      </c>
    </row>
    <row r="135" spans="6:7" ht="12.75">
      <c r="F135" s="12" t="str">
        <f>+E11</f>
        <v>31/3/2004</v>
      </c>
      <c r="G135" s="12" t="str">
        <f>+F11</f>
        <v>31/3/2003</v>
      </c>
    </row>
    <row r="136" spans="6:7" ht="12.75">
      <c r="F136" s="12" t="s">
        <v>9</v>
      </c>
      <c r="G136" s="12" t="s">
        <v>9</v>
      </c>
    </row>
    <row r="137" spans="6:7" ht="12.75">
      <c r="F137" s="12" t="s">
        <v>54</v>
      </c>
      <c r="G137" s="12" t="s">
        <v>55</v>
      </c>
    </row>
    <row r="139" ht="12.75">
      <c r="A139" s="15" t="s">
        <v>52</v>
      </c>
    </row>
    <row r="140" spans="2:7" ht="12.75">
      <c r="B140" s="16" t="s">
        <v>74</v>
      </c>
      <c r="F140" s="19">
        <f>+G32</f>
        <v>1081</v>
      </c>
      <c r="G140" s="19">
        <f>+H32</f>
        <v>8648</v>
      </c>
    </row>
    <row r="141" spans="2:7" ht="12.75">
      <c r="B141" s="16" t="s">
        <v>34</v>
      </c>
      <c r="F141" s="19">
        <f>1275+13+848-140+45-118</f>
        <v>1923</v>
      </c>
      <c r="G141" s="19">
        <v>-871</v>
      </c>
    </row>
    <row r="142" spans="2:7" ht="12.75">
      <c r="B142" s="16" t="s">
        <v>59</v>
      </c>
      <c r="F142" s="19">
        <v>191</v>
      </c>
      <c r="G142" s="19">
        <v>587</v>
      </c>
    </row>
    <row r="143" spans="2:8" ht="12.75">
      <c r="B143" s="16" t="s">
        <v>60</v>
      </c>
      <c r="F143" s="19">
        <v>-1</v>
      </c>
      <c r="G143" s="19">
        <v>-2</v>
      </c>
      <c r="H143" s="19"/>
    </row>
    <row r="144" spans="2:7" ht="12.75">
      <c r="B144" s="16" t="s">
        <v>43</v>
      </c>
      <c r="D144" s="24"/>
      <c r="E144" s="44"/>
      <c r="F144" s="44">
        <f>7813-3193</f>
        <v>4620</v>
      </c>
      <c r="G144" s="44">
        <v>-12134</v>
      </c>
    </row>
    <row r="145" spans="2:7" ht="12.75">
      <c r="B145" s="16" t="s">
        <v>44</v>
      </c>
      <c r="D145" s="24"/>
      <c r="E145" s="24"/>
      <c r="F145" s="52">
        <f>SUM(F140:F144)</f>
        <v>7814</v>
      </c>
      <c r="G145" s="52">
        <f>SUM(G140:G144)</f>
        <v>-3772</v>
      </c>
    </row>
    <row r="146" spans="4:6" ht="12.75">
      <c r="D146" s="24"/>
      <c r="E146" s="24"/>
      <c r="F146" s="16"/>
    </row>
    <row r="147" spans="3:7" ht="12.75">
      <c r="C147" s="16" t="s">
        <v>57</v>
      </c>
      <c r="D147" s="24"/>
      <c r="E147" s="24"/>
      <c r="F147" s="19">
        <f>-F142</f>
        <v>-191</v>
      </c>
      <c r="G147" s="19">
        <v>-587</v>
      </c>
    </row>
    <row r="148" spans="3:7" ht="12.75">
      <c r="C148" s="16" t="s">
        <v>58</v>
      </c>
      <c r="D148" s="24"/>
      <c r="E148" s="24"/>
      <c r="F148" s="19">
        <v>-1490</v>
      </c>
      <c r="G148" s="19">
        <v>-1283</v>
      </c>
    </row>
    <row r="149" spans="4:7" ht="12.75">
      <c r="D149" s="24"/>
      <c r="E149" s="24"/>
      <c r="F149" s="51"/>
      <c r="G149" s="51"/>
    </row>
    <row r="150" spans="2:8" ht="12.75">
      <c r="B150" s="16" t="s">
        <v>106</v>
      </c>
      <c r="D150" s="24"/>
      <c r="E150" s="24"/>
      <c r="F150" s="52">
        <f>SUM(F145:F149)</f>
        <v>6133</v>
      </c>
      <c r="G150" s="52">
        <f>SUM(G145:G149)</f>
        <v>-5642</v>
      </c>
      <c r="H150" s="15"/>
    </row>
    <row r="151" spans="4:6" ht="12.75">
      <c r="D151" s="24"/>
      <c r="E151" s="24"/>
      <c r="F151" s="16"/>
    </row>
    <row r="152" spans="1:6" ht="12.75">
      <c r="A152" s="15" t="s">
        <v>45</v>
      </c>
      <c r="B152" s="17"/>
      <c r="D152" s="24"/>
      <c r="E152" s="24"/>
      <c r="F152" s="16"/>
    </row>
    <row r="153" spans="2:7" ht="12.75">
      <c r="B153" s="16" t="s">
        <v>107</v>
      </c>
      <c r="D153" s="24"/>
      <c r="E153" s="24"/>
      <c r="F153" s="19">
        <f>-2805+155</f>
        <v>-2650</v>
      </c>
      <c r="G153" s="19">
        <v>-741</v>
      </c>
    </row>
    <row r="154" spans="2:7" ht="12.75">
      <c r="B154" s="16" t="s">
        <v>108</v>
      </c>
      <c r="D154" s="24"/>
      <c r="E154" s="24"/>
      <c r="F154" s="19">
        <v>0</v>
      </c>
      <c r="G154" s="19">
        <v>14247</v>
      </c>
    </row>
    <row r="155" spans="2:7" ht="12.75">
      <c r="B155" s="16" t="s">
        <v>109</v>
      </c>
      <c r="D155" s="24"/>
      <c r="E155" s="24"/>
      <c r="F155" s="19">
        <v>6808</v>
      </c>
      <c r="G155" s="19">
        <v>0</v>
      </c>
    </row>
    <row r="156" spans="2:8" ht="12.75">
      <c r="B156" s="16" t="s">
        <v>35</v>
      </c>
      <c r="C156" s="15"/>
      <c r="D156" s="25"/>
      <c r="E156" s="25"/>
      <c r="F156" s="19">
        <v>1</v>
      </c>
      <c r="G156" s="19">
        <v>2</v>
      </c>
      <c r="H156" s="15"/>
    </row>
    <row r="157" spans="2:7" ht="12.75">
      <c r="B157" s="16" t="s">
        <v>46</v>
      </c>
      <c r="D157" s="24"/>
      <c r="E157" s="24"/>
      <c r="F157" s="52">
        <f>SUM(F153:F156)</f>
        <v>4159</v>
      </c>
      <c r="G157" s="52">
        <f>SUM(G153:G156)</f>
        <v>13508</v>
      </c>
    </row>
    <row r="158" spans="4:6" ht="12.75">
      <c r="D158" s="24"/>
      <c r="E158" s="24"/>
      <c r="F158" s="16"/>
    </row>
    <row r="159" spans="1:6" ht="12.75">
      <c r="A159" s="15" t="s">
        <v>47</v>
      </c>
      <c r="B159" s="17"/>
      <c r="D159" s="24"/>
      <c r="E159" s="24"/>
      <c r="F159" s="16"/>
    </row>
    <row r="160" spans="2:8" ht="12.75">
      <c r="B160" s="16" t="s">
        <v>77</v>
      </c>
      <c r="C160" s="15"/>
      <c r="D160" s="25"/>
      <c r="E160" s="25"/>
      <c r="F160" s="19">
        <f>387-85-1</f>
        <v>301</v>
      </c>
      <c r="G160" s="11">
        <v>-80</v>
      </c>
      <c r="H160" s="15"/>
    </row>
    <row r="161" spans="2:7" ht="12.75">
      <c r="B161" s="16" t="s">
        <v>118</v>
      </c>
      <c r="D161" s="24"/>
      <c r="E161" s="24"/>
      <c r="F161" s="19">
        <f>-767-5300</f>
        <v>-6067</v>
      </c>
      <c r="G161" s="19">
        <v>-6367</v>
      </c>
    </row>
    <row r="162" spans="2:7" ht="12.75">
      <c r="B162" s="16" t="s">
        <v>110</v>
      </c>
      <c r="D162" s="24"/>
      <c r="E162" s="24"/>
      <c r="F162" s="19"/>
      <c r="G162" s="19">
        <v>500</v>
      </c>
    </row>
    <row r="163" spans="2:7" ht="12.75">
      <c r="B163" s="16" t="s">
        <v>72</v>
      </c>
      <c r="D163" s="24"/>
      <c r="E163" s="24"/>
      <c r="F163" s="19">
        <v>0</v>
      </c>
      <c r="G163" s="19">
        <v>-76</v>
      </c>
    </row>
    <row r="164" spans="2:7" ht="12.75">
      <c r="B164" s="16" t="s">
        <v>53</v>
      </c>
      <c r="D164" s="24"/>
      <c r="E164" s="24"/>
      <c r="F164" s="52">
        <f>SUM(F160:F163)</f>
        <v>-5766</v>
      </c>
      <c r="G164" s="52">
        <f>SUM(G160:G163)</f>
        <v>-6023</v>
      </c>
    </row>
    <row r="165" spans="4:6" ht="12.75">
      <c r="D165" s="24"/>
      <c r="E165" s="24"/>
      <c r="F165" s="16"/>
    </row>
    <row r="166" spans="1:7" ht="12.75">
      <c r="A166" s="16" t="s">
        <v>48</v>
      </c>
      <c r="D166" s="24"/>
      <c r="E166" s="24"/>
      <c r="F166" s="19">
        <f>+F164+F157+F150</f>
        <v>4526</v>
      </c>
      <c r="G166" s="19">
        <f>+G164+G157+G150</f>
        <v>1843</v>
      </c>
    </row>
    <row r="167" spans="4:6" ht="12.75">
      <c r="D167" s="24"/>
      <c r="E167" s="24"/>
      <c r="F167" s="16"/>
    </row>
    <row r="168" spans="1:7" ht="12.75">
      <c r="A168" s="16" t="s">
        <v>49</v>
      </c>
      <c r="D168" s="24"/>
      <c r="E168" s="24"/>
      <c r="F168" s="11">
        <v>-6121</v>
      </c>
      <c r="G168" s="11">
        <v>-7964</v>
      </c>
    </row>
    <row r="169" spans="4:6" ht="12.75">
      <c r="D169" s="24"/>
      <c r="E169" s="24"/>
      <c r="F169" s="16"/>
    </row>
    <row r="170" spans="1:7" ht="12.75">
      <c r="A170" s="16" t="s">
        <v>50</v>
      </c>
      <c r="D170" s="24"/>
      <c r="E170" s="24"/>
      <c r="F170" s="13">
        <f>SUM(F165:F169)</f>
        <v>-1595</v>
      </c>
      <c r="G170" s="13">
        <f>SUM(G165:G169)</f>
        <v>-6121</v>
      </c>
    </row>
    <row r="171" spans="4:7" ht="12.75">
      <c r="D171" s="24"/>
      <c r="E171" s="24"/>
      <c r="F171" s="18">
        <f>-5031+F81-F170</f>
        <v>0</v>
      </c>
      <c r="G171" s="18">
        <f>-6121-G170</f>
        <v>0</v>
      </c>
    </row>
    <row r="172" spans="4:7" ht="12.75">
      <c r="D172" s="24"/>
      <c r="E172" s="24"/>
      <c r="F172" s="18"/>
      <c r="G172" s="19">
        <f>+G170-F168</f>
        <v>0</v>
      </c>
    </row>
    <row r="173" spans="2:7" ht="12.75">
      <c r="B173" s="56"/>
      <c r="C173" s="56"/>
      <c r="D173" s="56"/>
      <c r="E173" s="56"/>
      <c r="F173" s="56"/>
      <c r="G173" s="57"/>
    </row>
    <row r="174" spans="1:7" ht="12.75">
      <c r="A174" s="15" t="s">
        <v>51</v>
      </c>
      <c r="B174" s="15"/>
      <c r="D174" s="24"/>
      <c r="E174" s="24"/>
      <c r="F174" s="18"/>
      <c r="G174" s="24"/>
    </row>
    <row r="175" spans="1:7" ht="12.75">
      <c r="A175" s="46" t="s">
        <v>67</v>
      </c>
      <c r="B175" s="15"/>
      <c r="D175" s="24"/>
      <c r="E175" s="24"/>
      <c r="F175" s="18"/>
      <c r="G175" s="24"/>
    </row>
    <row r="176" spans="4:7" ht="12.75">
      <c r="D176" s="24"/>
      <c r="E176" s="24"/>
      <c r="F176" s="18"/>
      <c r="G176" s="24"/>
    </row>
    <row r="177" spans="1:7" ht="12.75">
      <c r="A177" s="15" t="s">
        <v>64</v>
      </c>
      <c r="D177" s="24"/>
      <c r="E177" s="24"/>
      <c r="F177" s="18"/>
      <c r="G177" s="24"/>
    </row>
    <row r="178" spans="1:7" ht="12.75">
      <c r="A178" s="15" t="s">
        <v>78</v>
      </c>
      <c r="D178" s="24"/>
      <c r="E178" s="24"/>
      <c r="F178" s="16"/>
      <c r="G178" s="24"/>
    </row>
    <row r="180" ht="12.75">
      <c r="A180" s="15" t="str">
        <f>+A1</f>
        <v>JOHN MASTER INDUSTRIES BERHAD - CO . NO. 114842-H</v>
      </c>
    </row>
    <row r="181" ht="12.75">
      <c r="A181" s="15"/>
    </row>
    <row r="182" ht="12.75">
      <c r="A182" s="15" t="s">
        <v>36</v>
      </c>
    </row>
    <row r="183" ht="12.75">
      <c r="A183" s="15" t="s">
        <v>97</v>
      </c>
    </row>
    <row r="184" ht="12.75">
      <c r="A184" s="15" t="s">
        <v>2</v>
      </c>
    </row>
    <row r="185" ht="12.75">
      <c r="A185" s="15"/>
    </row>
    <row r="186" spans="5:7" ht="12.75">
      <c r="E186" s="46" t="s">
        <v>56</v>
      </c>
      <c r="F186" s="1"/>
      <c r="G186" s="46" t="s">
        <v>75</v>
      </c>
    </row>
    <row r="187" spans="5:8" ht="12.75">
      <c r="E187" s="45" t="s">
        <v>28</v>
      </c>
      <c r="F187" s="12" t="s">
        <v>30</v>
      </c>
      <c r="G187" s="45" t="s">
        <v>37</v>
      </c>
      <c r="H187" s="45" t="s">
        <v>38</v>
      </c>
    </row>
    <row r="188" spans="5:8" ht="12.75">
      <c r="E188" s="45"/>
      <c r="F188" s="12"/>
      <c r="G188" s="45" t="s">
        <v>39</v>
      </c>
      <c r="H188" s="45"/>
    </row>
    <row r="189" spans="5:8" ht="12.75">
      <c r="E189" s="45" t="s">
        <v>40</v>
      </c>
      <c r="F189" s="45" t="s">
        <v>40</v>
      </c>
      <c r="G189" s="45" t="s">
        <v>40</v>
      </c>
      <c r="H189" s="45" t="s">
        <v>40</v>
      </c>
    </row>
    <row r="191" spans="2:8" ht="12.75">
      <c r="B191" s="16" t="s">
        <v>80</v>
      </c>
      <c r="E191" s="11">
        <v>72933</v>
      </c>
      <c r="F191" s="11">
        <v>2656</v>
      </c>
      <c r="G191" s="11">
        <v>39929</v>
      </c>
      <c r="H191" s="11">
        <f>SUM(E191:G191)</f>
        <v>115518</v>
      </c>
    </row>
    <row r="192" spans="2:8" ht="12.75">
      <c r="B192" s="16" t="s">
        <v>111</v>
      </c>
      <c r="E192" s="11">
        <v>0</v>
      </c>
      <c r="F192" s="11">
        <v>0</v>
      </c>
      <c r="G192" s="11">
        <f>+G40</f>
        <v>-785</v>
      </c>
      <c r="H192" s="11">
        <f>SUM(E192:G192)</f>
        <v>-785</v>
      </c>
    </row>
    <row r="193" spans="2:8" ht="12.75" hidden="1">
      <c r="B193" s="16" t="s">
        <v>72</v>
      </c>
      <c r="E193" s="11"/>
      <c r="G193" s="11"/>
      <c r="H193" s="11">
        <f>SUM(E193:G193)</f>
        <v>0</v>
      </c>
    </row>
    <row r="194" spans="2:8" ht="12.75" hidden="1">
      <c r="B194" s="16" t="s">
        <v>71</v>
      </c>
      <c r="E194" s="11"/>
      <c r="G194" s="11"/>
      <c r="H194" s="11">
        <f>SUM(E194:G194)</f>
        <v>0</v>
      </c>
    </row>
    <row r="195" spans="5:8" ht="12.75">
      <c r="E195" s="11"/>
      <c r="G195" s="11"/>
      <c r="H195" s="11"/>
    </row>
    <row r="196" spans="2:8" ht="12.75">
      <c r="B196" s="16" t="s">
        <v>89</v>
      </c>
      <c r="E196" s="13">
        <f>SUM(E191:E195)</f>
        <v>72933</v>
      </c>
      <c r="F196" s="13">
        <f>SUM(F191:F195)</f>
        <v>2656</v>
      </c>
      <c r="G196" s="13">
        <f>SUM(G191:G195)</f>
        <v>39144</v>
      </c>
      <c r="H196" s="13">
        <f>SUM(H191:H195)</f>
        <v>114733</v>
      </c>
    </row>
    <row r="197" spans="7:8" ht="12.75">
      <c r="G197" s="19"/>
      <c r="H197" s="19">
        <f>+H196-F102</f>
        <v>0</v>
      </c>
    </row>
    <row r="198" spans="7:8" ht="12.75">
      <c r="G198" s="19"/>
      <c r="H198" s="19"/>
    </row>
    <row r="199" spans="2:8" ht="12.75">
      <c r="B199" s="16" t="s">
        <v>90</v>
      </c>
      <c r="E199" s="11">
        <v>48622</v>
      </c>
      <c r="F199" s="11">
        <v>2732</v>
      </c>
      <c r="G199" s="11">
        <v>57425</v>
      </c>
      <c r="H199" s="11">
        <f>SUM(E199:G199)</f>
        <v>108779</v>
      </c>
    </row>
    <row r="200" spans="2:8" ht="12.75">
      <c r="B200" s="16" t="s">
        <v>88</v>
      </c>
      <c r="E200" s="11">
        <v>0</v>
      </c>
      <c r="F200" s="11">
        <v>0</v>
      </c>
      <c r="G200" s="11">
        <v>6815</v>
      </c>
      <c r="H200" s="11">
        <f>SUM(E200:G200)</f>
        <v>6815</v>
      </c>
    </row>
    <row r="201" spans="2:8" ht="12.75">
      <c r="B201" s="16" t="s">
        <v>72</v>
      </c>
      <c r="E201" s="11"/>
      <c r="F201" s="11">
        <v>-76</v>
      </c>
      <c r="G201" s="11"/>
      <c r="H201" s="11">
        <f>SUM(E201:G201)</f>
        <v>-76</v>
      </c>
    </row>
    <row r="202" spans="2:8" ht="12.75">
      <c r="B202" s="16" t="s">
        <v>71</v>
      </c>
      <c r="E202" s="11">
        <v>24311</v>
      </c>
      <c r="G202" s="11">
        <f>-E202</f>
        <v>-24311</v>
      </c>
      <c r="H202" s="11">
        <f>SUM(E202:G202)</f>
        <v>0</v>
      </c>
    </row>
    <row r="203" spans="5:8" ht="12.75">
      <c r="E203" s="11"/>
      <c r="G203" s="11"/>
      <c r="H203" s="11"/>
    </row>
    <row r="204" spans="2:8" ht="12.75">
      <c r="B204" s="16" t="s">
        <v>91</v>
      </c>
      <c r="E204" s="13">
        <f>SUM(E199:E203)</f>
        <v>72933</v>
      </c>
      <c r="F204" s="13">
        <f>SUM(F199:F203)</f>
        <v>2656</v>
      </c>
      <c r="G204" s="13">
        <f>SUM(G199:G203)</f>
        <v>39929</v>
      </c>
      <c r="H204" s="13">
        <f>SUM(H199:H203)</f>
        <v>115518</v>
      </c>
    </row>
    <row r="205" spans="5:8" ht="12.75">
      <c r="E205" s="11">
        <f>+E204-E191</f>
        <v>0</v>
      </c>
      <c r="F205" s="11">
        <f>+F204-F191</f>
        <v>0</v>
      </c>
      <c r="G205" s="11">
        <f>+G204-G191</f>
        <v>0</v>
      </c>
      <c r="H205" s="11">
        <f>+H204-H191</f>
        <v>0</v>
      </c>
    </row>
    <row r="206" spans="7:8" ht="12.75">
      <c r="G206" s="19"/>
      <c r="H206" s="19"/>
    </row>
    <row r="207" ht="12.75">
      <c r="A207" s="15" t="s">
        <v>64</v>
      </c>
    </row>
    <row r="208" ht="12.75">
      <c r="A208" s="15" t="s">
        <v>78</v>
      </c>
    </row>
  </sheetData>
  <printOptions/>
  <pageMargins left="0.63" right="0.25" top="0.61" bottom="0.31" header="0.5" footer="0.25"/>
  <pageSetup horizontalDpi="600" verticalDpi="600" orientation="portrait" paperSize="9" scale="85" r:id="rId1"/>
  <headerFooter alignWithMargins="0">
    <oddFooter>&amp;C&amp;F</oddFooter>
  </headerFooter>
  <rowBreaks count="3" manualBreakCount="3">
    <brk id="59" max="255" man="1"/>
    <brk id="127" max="255" man="1"/>
    <brk id="1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ms ho</cp:lastModifiedBy>
  <cp:lastPrinted>2004-05-26T07:23:28Z</cp:lastPrinted>
  <dcterms:created xsi:type="dcterms:W3CDTF">2002-11-07T06:45:55Z</dcterms:created>
  <dcterms:modified xsi:type="dcterms:W3CDTF">2004-05-28T08:52:54Z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2067060185</vt:i4>
  </property>
  <property fmtid="{D5CDD505-2E9C-101B-9397-08002B2CF9AE}" pid="3" name="_EmailSubject">
    <vt:lpwstr/>
  </property>
  <property fmtid="{D5CDD505-2E9C-101B-9397-08002B2CF9AE}" pid="4" name="_AuthorEmail">
    <vt:lpwstr>yap@jmib.com</vt:lpwstr>
  </property>
  <property fmtid="{D5CDD505-2E9C-101B-9397-08002B2CF9AE}" pid="5" name="_AuthorEmailDisplayName">
    <vt:lpwstr>SC Yap</vt:lpwstr>
  </property>
</Properties>
</file>